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metadata\2023_Antarctica_BaslerMKB\novatel\"/>
    </mc:Choice>
  </mc:AlternateContent>
  <xr:revisionPtr revIDLastSave="0" documentId="13_ncr:1_{0C3A4989-D5D1-48C3-BCFA-652A600AE7F1}" xr6:coauthVersionLast="47" xr6:coauthVersionMax="47" xr10:uidLastSave="{00000000-0000-0000-0000-000000000000}"/>
  <bookViews>
    <workbookView xWindow="57480" yWindow="15855" windowWidth="29040" windowHeight="16440" xr2:uid="{00000000-000D-0000-FFFF-FFFF00000000}"/>
  </bookViews>
  <sheets>
    <sheet name="raw_file_status" sheetId="1" r:id="rId1"/>
    <sheet name="lever_arm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2" l="1"/>
  <c r="S24" i="2"/>
  <c r="R24" i="2"/>
  <c r="F41" i="2"/>
  <c r="E41" i="2"/>
  <c r="P24" i="2"/>
  <c r="P29" i="2" s="1"/>
  <c r="O24" i="2"/>
  <c r="O29" i="2" s="1"/>
  <c r="N24" i="2"/>
  <c r="N29" i="2" s="1"/>
  <c r="L24" i="2"/>
  <c r="K24" i="2"/>
  <c r="J24" i="2"/>
  <c r="H24" i="2"/>
  <c r="G24" i="2"/>
  <c r="F24" i="2"/>
  <c r="D24" i="2"/>
  <c r="C24" i="2"/>
  <c r="B24" i="2"/>
  <c r="E42" i="2" l="1"/>
  <c r="F42" i="2"/>
  <c r="F43" i="2" s="1"/>
</calcChain>
</file>

<file path=xl/sharedStrings.xml><?xml version="1.0" encoding="utf-8"?>
<sst xmlns="http://schemas.openxmlformats.org/spreadsheetml/2006/main" count="281" uniqueCount="189">
  <si>
    <t>./20231211/ie_field22_20231211_054600/GPS_Novatel_raw_aq-field22_20231211_054600.gps</t>
  </si>
  <si>
    <t>./20231211/ie_field23_20231211_053137/GPS_Novatel_raw_aq-field23_20231211_053137.gps</t>
  </si>
  <si>
    <t>./20231211/ie_field23_20231211_054806/GPS_Novatel_raw_aq-field23_20231211_054806.gps</t>
  </si>
  <si>
    <t>./20231212/ie_field22_20231212_022421/GPS_Novatel_raw_aq-field22_20231212_022421.gps</t>
  </si>
  <si>
    <t>./20231212/ie_field22_20231212_034157/GPS_Novatel_raw_aq-field22_20231212_034157.gps</t>
  </si>
  <si>
    <t>./20231212/ie_field23_20231212_022541/GPS_Novatel_raw_aq-field23_20231212_022541.gps</t>
  </si>
  <si>
    <t>./20231212/ie_field23_20231212_034229/GPS_Novatel_raw_aq-field23_20231212_034229.gps</t>
  </si>
  <si>
    <t>./20231221/ie_field22_20231221_191402/GPS_Novatel_raw_aq-field22_20231221_191402.gps</t>
  </si>
  <si>
    <t>./20231221/ie_field23_20231221_202001/GPS_Novatel_raw_aq-field23_20231221_202001.gps</t>
  </si>
  <si>
    <t>./20231224/ie_field22_20231224_190814/GPS_Novatel_raw_aq-field22_20231224_190814.gps</t>
  </si>
  <si>
    <t>./20231224/ie_field23_20231224_193322/GPS_Novatel_raw_aq-field23_20231224_193322.gps</t>
  </si>
  <si>
    <t>./20231225/ie_field22_20231225_192149/GPS_Novatel_raw_aq-field22_20231225_192149.gps</t>
  </si>
  <si>
    <t>./20231225/ie_field23_20231225_195409/GPS_Novatel_raw_aq-field23_20231225_195409.gps</t>
  </si>
  <si>
    <t>./20231226/ie_field22_20231227_004324/GPS_Novatel_raw_aq-field22_20231227_004324.gps</t>
  </si>
  <si>
    <t>./20231226/ie_field23_20231227_004523/GPS_Novatel_raw_aq-field23_20231227_004523.gps</t>
  </si>
  <si>
    <t>./20231227/ie_field22_20231227_190855/GPS_Novatel_raw_aq-field22_20231227_190855.gps</t>
  </si>
  <si>
    <t>./20231227/ie_field23_20231227_190940/GPS_Novatel_raw_aq-field23_20231227_190940.gps</t>
  </si>
  <si>
    <t>./20231227/ie_field23_20231227_200818/GPS_Novatel_raw_aq-field23_20231227_200818.gps</t>
  </si>
  <si>
    <t>./20231228/ie_field22_20231228_220205/GPS_Novatel_raw_aq-field22_20231228_220205.gps</t>
  </si>
  <si>
    <t>./20231228/ie_field23_20231228_220301/GPS_Novatel_raw_aq-field23_20231228_220301.gps</t>
  </si>
  <si>
    <t>./20231228/ie_field23_20231228_223218/GPS_Novatel_raw_aq-field23_20231228_223218.gps</t>
  </si>
  <si>
    <t>Filename</t>
  </si>
  <si>
    <t>Size</t>
  </si>
  <si>
    <t>Combined</t>
  </si>
  <si>
    <t>./20231211/ie_field23_20231211/GPS_Novatel_raw_aq-field23_20231211.gps</t>
  </si>
  <si>
    <t>./20231212/ie_field22_20231212/GPS_Novatel_raw_aq-field22_20231212.gps</t>
  </si>
  <si>
    <t>./20231212/ie_field23_20231212/GPS_Novatel_raw_aq-field23_20231212.gps</t>
  </si>
  <si>
    <t>./ie_field22_20231229/GPS_Novatel_raw_aq-field22_20231229_190713.gps</t>
  </si>
  <si>
    <t>./ie_field22_20231229/GPS_Novatel_raw_aq-field22_20231229_194405.gps</t>
  </si>
  <si>
    <t>./ie_field23_20231229/GPS_Novatel_raw_aq-field23_20231229_190814.gps</t>
  </si>
  <si>
    <t>./ie_field23_20231229/GPS_Novatel_raw_aq-field23_20231229_194508.gps</t>
  </si>
  <si>
    <t>PPP</t>
  </si>
  <si>
    <t>Files</t>
  </si>
  <si>
    <t>Yes</t>
  </si>
  <si>
    <t>ie_field22_20231211_054600.txt</t>
  </si>
  <si>
    <t>ie_field22_20231221_191402.txt</t>
  </si>
  <si>
    <t>ie_field22_20231224_190814.txt</t>
  </si>
  <si>
    <t>ie_field22_20231212.txt</t>
  </si>
  <si>
    <t>ie_field22_20231225_192149.txt</t>
  </si>
  <si>
    <t>LC (GPS and not UTC time!)</t>
  </si>
  <si>
    <t>ie_field22_20231227_004324.txt</t>
  </si>
  <si>
    <t>ie_field22_20231227_190855.txt</t>
  </si>
  <si>
    <t>./20231227/ie_field23_20231227/GPS_Novatel_raw_aq-field23_20231227.gps</t>
  </si>
  <si>
    <t>ie_field22_20231228_220205.txt</t>
  </si>
  <si>
    <t>ie_field23_20231227.txt</t>
  </si>
  <si>
    <t>ie_field23_20231221_202001.txt</t>
  </si>
  <si>
    <t>ie_field23_20231224_193322.txt</t>
  </si>
  <si>
    <t>ie_field22_20231229.txt</t>
  </si>
  <si>
    <t>IMU in Fairing</t>
  </si>
  <si>
    <t>IMU in Rack</t>
  </si>
  <si>
    <t>ie_field23_20231211.txt</t>
  </si>
  <si>
    <t>NO IMU DATA</t>
  </si>
  <si>
    <t>BAD RESULTS</t>
  </si>
  <si>
    <t>GNSS DATA BAD</t>
  </si>
  <si>
    <t>Average IE Results</t>
  </si>
  <si>
    <t>Aircraft Survey</t>
  </si>
  <si>
    <t>Original Estimate</t>
  </si>
  <si>
    <t>GUESS OF ORIENTATION:</t>
  </si>
  <si>
    <t>ie_field23_20231225_195409.txt</t>
  </si>
  <si>
    <t>Body to IMU Rotation (order: Z, X, Y)</t>
  </si>
  <si>
    <t>ie_field23_20231227_004523.txt</t>
  </si>
  <si>
    <t>x out the right wing</t>
  </si>
  <si>
    <t>y forwards</t>
  </si>
  <si>
    <t>z up</t>
  </si>
  <si>
    <t>Lever Arm Offset (IMU to GNSS antenna)</t>
  </si>
  <si>
    <t>Left</t>
  </si>
  <si>
    <t>Forward</t>
  </si>
  <si>
    <t>Up</t>
  </si>
  <si>
    <t>Connector points aft</t>
  </si>
  <si>
    <t>Connector points left</t>
  </si>
  <si>
    <t>&lt;--USE THIS ONE</t>
  </si>
  <si>
    <t>ie_field23_20231229.txt</t>
  </si>
  <si>
    <t>./20231228/ie_field23_20231228/GPS_Novatel_raw_aq-field23_20231228.gps</t>
  </si>
  <si>
    <t>./20231229/ie_field22_20231229/GPS_Novatel_raw_aq-field22_20231229.gps</t>
  </si>
  <si>
    <t>./20231229/ie_field23_20231229/GPS_Novatel_raw_aq-field23_20231229.gps</t>
  </si>
  <si>
    <t>ie_field23_20231228.txt</t>
  </si>
  <si>
    <t>IMU in Fairing Pass 2</t>
  </si>
  <si>
    <t>IMU in Rack Pass 2</t>
  </si>
  <si>
    <t>ie_field22_20231228_220205_TC_final2.OUT</t>
  </si>
  <si>
    <t>Right</t>
  </si>
  <si>
    <t>Compare Survey and IE Pass 2 lever arms for fairing IMU</t>
  </si>
  <si>
    <t>Aircraft Survey Rotated for Pitch on Ground</t>
  </si>
  <si>
    <t>&lt;--USE THIS ONE FOR TAIL GPS</t>
  </si>
  <si>
    <t>ie_field22_20231224_190814_TC_final2.OUT</t>
  </si>
  <si>
    <t>ie_field22_20231225_192149_TC_final2.OUT</t>
  </si>
  <si>
    <t>ie_field22_20231229_TC_final2.OUT</t>
  </si>
  <si>
    <t>ie_field22_20231211_054600_TC_final2.OUT</t>
  </si>
  <si>
    <t>ie_field22_20231212_TC_final2.OUT</t>
  </si>
  <si>
    <t>ie_field22_20231221_191402_TC_final2.OUT</t>
  </si>
  <si>
    <t>ie_field22_20231227_190855_TC_final2.OUT</t>
  </si>
  <si>
    <t>ie_field22_20231227_004324_TC_final2.OUT</t>
  </si>
  <si>
    <t>4.9 deg IMU pitch was manually estimated, CAD model is 3.5129413637856 deg.</t>
  </si>
  <si>
    <t>&lt;--SURVEY LEVER ARM WITHOUT "Rotation of pitch to match IMU"</t>
  </si>
  <si>
    <t>IMU/fairing are pitched ~4 deg up from RBV (body vehicle coordinate system)</t>
  </si>
  <si>
    <t>Pitch in survey coordinates</t>
  </si>
  <si>
    <t>Pitch from Novatel IE</t>
  </si>
  <si>
    <t>Correction to survey pitch to force match to Novatel IE, put this into read_survey_calgary.m. This forces</t>
  </si>
  <si>
    <t>Steps:</t>
  </si>
  <si>
    <t>1. Process lever arms of all of GNSS data using tightly coupled IMU in Novatel IE</t>
  </si>
  <si>
    <t>2. Take average of lever arms (IMU in Fairing Pass 2) to determine correct pitch of IMU to GPS lever arm</t>
  </si>
  <si>
    <t>3. Force survey pitch of IMU to GNSS lever arm to match Novatel IE by entering "Correction to survey pitch" into "read_survey_calgary.m"</t>
  </si>
  <si>
    <t>4. Enter the updated IMU to GNSS lever arm from read_survey_calgary.m into Novatel IE and process TC</t>
  </si>
  <si>
    <t>ie_field22_20240105.txt</t>
  </si>
  <si>
    <t>20240104\ie_field22_20240104\GPS_Novatel_raw_aq-field22_20240104_190410.gps</t>
  </si>
  <si>
    <t>GPS_Novatel_raw_aq-field23_20240105_013549.gps</t>
  </si>
  <si>
    <t>GPS_Novatel_raw_aq-field23_20240104_190431.gps</t>
  </si>
  <si>
    <t>ie_field22_20240104_TC_final2.OUT</t>
  </si>
  <si>
    <t>ie_field23_20240104_TC_final2.OUT</t>
  </si>
  <si>
    <t>ie_field23_20240105_190313_TC_final2.OUT</t>
  </si>
  <si>
    <t>ie_field22_20240105_TC_final2.OUT</t>
  </si>
  <si>
    <t>ie_field23_20240105_012434_TC_final2.OUT</t>
  </si>
  <si>
    <t>GPS_Novatel_raw_aq-field22_20240107_192036.gps</t>
  </si>
  <si>
    <t>GPS_Novatel_raw_aq-field23_20240107_201829.gps</t>
  </si>
  <si>
    <t>GPS_Novatel_raw_aq-field23_20240107_200102.gps</t>
  </si>
  <si>
    <t>GPS_Novatel_raw_aq-field23_20240107_192627.gps</t>
  </si>
  <si>
    <t>GPS_Novatel_raw_aq-field22_20240108_192108.gps</t>
  </si>
  <si>
    <t>GPS_Novatel_raw_aq-field23_20240108_192208.gps</t>
  </si>
  <si>
    <t>GPS_Novatel_raw_aq-field22_20240105_190226.gps</t>
  </si>
  <si>
    <t>ie_field22_20240104.txt</t>
  </si>
  <si>
    <t>(ACCIDENTALLY MISNAMED IE PROJECT 20240105)</t>
  </si>
  <si>
    <t>ie_field23_20240105.txt</t>
  </si>
  <si>
    <t>ie_field23_20240104.txt</t>
  </si>
  <si>
    <t>GPS_Novatel_raw_aq-field23_20240105_190313.gps</t>
  </si>
  <si>
    <t>GPS_Novatel_raw_aq-field23_20240106_012434.gps</t>
  </si>
  <si>
    <t>F02</t>
  </si>
  <si>
    <t>F03</t>
  </si>
  <si>
    <t>Flight</t>
  </si>
  <si>
    <t>F05</t>
  </si>
  <si>
    <t>F06</t>
  </si>
  <si>
    <t>F07</t>
  </si>
  <si>
    <t>F08</t>
  </si>
  <si>
    <t>F09</t>
  </si>
  <si>
    <t>F10</t>
  </si>
  <si>
    <t>F11</t>
  </si>
  <si>
    <t>F13</t>
  </si>
  <si>
    <t>F14</t>
  </si>
  <si>
    <t>F15</t>
  </si>
  <si>
    <t>F16</t>
  </si>
  <si>
    <t>F17</t>
  </si>
  <si>
    <t>F18</t>
  </si>
  <si>
    <t>F15 &amp; F16</t>
  </si>
  <si>
    <t>F13 &amp; F14</t>
  </si>
  <si>
    <t>F11 &amp; F12</t>
  </si>
  <si>
    <t>F19</t>
  </si>
  <si>
    <t>GPS_Novatel_raw_aq-field22_20240109_192906.gps</t>
  </si>
  <si>
    <t>GPS_Novatel_raw_aq-field23_20240109_192956.gps</t>
  </si>
  <si>
    <t>GPS_Novatel_raw_aq-field23_20240107.gps</t>
  </si>
  <si>
    <t>ie_field22_20240107.txt</t>
  </si>
  <si>
    <t>ie_field23_20240107.txt</t>
  </si>
  <si>
    <t>ie_field22_20240108.txt</t>
  </si>
  <si>
    <t>ie_field23_20240108.txt</t>
  </si>
  <si>
    <t>ie_field22_20240107_TC_final2.OUT</t>
  </si>
  <si>
    <t>ie_field23_20240107_TC_final2.OUT</t>
  </si>
  <si>
    <t>ie_field22_20240108_TC_final2.OUT</t>
  </si>
  <si>
    <t>TC (FINAL LEVER ARMS, GPS and not UTC time!)</t>
  </si>
  <si>
    <t>ie_field23_20240108_TC_final2.OUT</t>
  </si>
  <si>
    <t>ie_field22_20240109.txt</t>
  </si>
  <si>
    <t>F20/F21</t>
  </si>
  <si>
    <t>F22</t>
  </si>
  <si>
    <t>ie_field23_20240109.txt</t>
  </si>
  <si>
    <t>ie_field22_20240109_TC_final2.OUT</t>
  </si>
  <si>
    <t>ie_field23_20240109_TC_final2.out</t>
  </si>
  <si>
    <t>ie_field22_20240111.txt</t>
  </si>
  <si>
    <t>ie_field22_20240111_TC_final2.OUT</t>
  </si>
  <si>
    <t>ie_field23_20240111.txt</t>
  </si>
  <si>
    <t>ie_field22_20240112.txt</t>
  </si>
  <si>
    <t>ie_field22_20240112_TC_final2.OUT</t>
  </si>
  <si>
    <t>ie_field23_20240112.txt</t>
  </si>
  <si>
    <t>ie_field23_20240112_212453.txt</t>
  </si>
  <si>
    <t>IMU issues due to file concatenation</t>
  </si>
  <si>
    <t>ie_field23_20240112_212453_TC_final2.out</t>
  </si>
  <si>
    <t>IMU in Fairing Final Pass</t>
  </si>
  <si>
    <t>&lt;--USE THIS ONE TO INIT LEVER ARM ESTIMATION</t>
  </si>
  <si>
    <t>ie_field22_20240109_TC.OUT</t>
  </si>
  <si>
    <t>ie_field22_20231229_TC.OUT</t>
  </si>
  <si>
    <t>ie_field22_20240111_TC.OUT</t>
  </si>
  <si>
    <t>ie_field22_20240112_TC.OUT</t>
  </si>
  <si>
    <t>ie_field22_20231227_004324_TC.OUT</t>
  </si>
  <si>
    <t>ie_field22_20231228_220205_TC.OUT</t>
  </si>
  <si>
    <t>ie_field22_20231227_190855_TC.OUT</t>
  </si>
  <si>
    <t>ie_field22_20231224_TC.OUT</t>
  </si>
  <si>
    <t>ie_field22_20231211_TC.OUT</t>
  </si>
  <si>
    <t>ie_field22_20231221_TC.OUT</t>
  </si>
  <si>
    <t>ie_field22_20231225_TC.OUT</t>
  </si>
  <si>
    <t>ie_field22_20231212_TC.OUT</t>
  </si>
  <si>
    <t>ie_field22_20240108_TC.OUT</t>
  </si>
  <si>
    <t>ie_field22_20240104_TC.OUT</t>
  </si>
  <si>
    <t>ie_field22_20240107_TC.OUT</t>
  </si>
  <si>
    <t>ie_field22_20240105_TC.OUT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</si>
</sst>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19051</xdr:colOff>
      <xdr:row>220</xdr:row>
      <xdr:rowOff>12701</xdr:rowOff>
    </xdr:from>
    <xdr:to>
      <xdr:col>12</xdr:col>
      <xdr:colOff>215900</xdr:colOff>
      <xdr:row>227</xdr:row>
      <xdr:rowOff>162495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28A36D-4D9B-7735-CEA1-3B4506696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48051" y="40525701"/>
          <a:ext cx="2635249" cy="143249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205</xdr:row>
      <xdr:rowOff>0</xdr:rowOff>
    </xdr:from>
    <xdr:to>
      <xdr:col>11</xdr:col>
      <xdr:colOff>590551</xdr:colOff>
      <xdr:row>212</xdr:row>
      <xdr:rowOff>9232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FD49D7-D72F-C412-D9BF-335910309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29001" y="37750750"/>
          <a:ext cx="2419350" cy="130463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191</xdr:row>
      <xdr:rowOff>1</xdr:rowOff>
    </xdr:from>
    <xdr:to>
      <xdr:col>11</xdr:col>
      <xdr:colOff>286889</xdr:colOff>
      <xdr:row>197</xdr:row>
      <xdr:rowOff>25401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9DE62C9-ECB8-4260-F50B-D2E12B7BE1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29000" y="35172651"/>
          <a:ext cx="2115689" cy="1130300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</xdr:row>
      <xdr:rowOff>0</xdr:rowOff>
    </xdr:from>
    <xdr:to>
      <xdr:col>12</xdr:col>
      <xdr:colOff>44451</xdr:colOff>
      <xdr:row>8</xdr:row>
      <xdr:rowOff>48831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C4B842-8D8D-8553-053C-A9CAED5E4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129001" y="184150"/>
          <a:ext cx="2489200" cy="133153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16</xdr:row>
      <xdr:rowOff>0</xdr:rowOff>
    </xdr:from>
    <xdr:to>
      <xdr:col>12</xdr:col>
      <xdr:colOff>539751</xdr:colOff>
      <xdr:row>24</xdr:row>
      <xdr:rowOff>104681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A99708F-8D0E-810B-4C5B-720987F06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129001" y="2946400"/>
          <a:ext cx="2978150" cy="1584231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31</xdr:row>
      <xdr:rowOff>0</xdr:rowOff>
    </xdr:from>
    <xdr:to>
      <xdr:col>12</xdr:col>
      <xdr:colOff>234951</xdr:colOff>
      <xdr:row>38</xdr:row>
      <xdr:rowOff>174161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851314E-A233-BE61-60BF-B574C94B2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6129001" y="5708650"/>
          <a:ext cx="2673350" cy="1463211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13</xdr:col>
      <xdr:colOff>349250</xdr:colOff>
      <xdr:row>63</xdr:row>
      <xdr:rowOff>174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710FA1E-60E6-48EC-5AAD-D2564DA92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129000" y="9759950"/>
          <a:ext cx="3403600" cy="1841674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99</xdr:row>
      <xdr:rowOff>0</xdr:rowOff>
    </xdr:from>
    <xdr:to>
      <xdr:col>12</xdr:col>
      <xdr:colOff>406401</xdr:colOff>
      <xdr:row>107</xdr:row>
      <xdr:rowOff>54836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69017D4-289F-403A-AB49-092CB206E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129001" y="18230850"/>
          <a:ext cx="2844800" cy="1528036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13</xdr:col>
      <xdr:colOff>323850</xdr:colOff>
      <xdr:row>131</xdr:row>
      <xdr:rowOff>140970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9A13901-1312-BDBD-D3AB-7C6FED069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6129000" y="22466300"/>
          <a:ext cx="3371850" cy="179832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13</xdr:col>
      <xdr:colOff>285750</xdr:colOff>
      <xdr:row>85</xdr:row>
      <xdr:rowOff>102255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3099800-3DB9-7179-0D17-BD204C795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6129000" y="13995400"/>
          <a:ext cx="3333750" cy="176595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13</xdr:col>
      <xdr:colOff>82550</xdr:colOff>
      <xdr:row>151</xdr:row>
      <xdr:rowOff>164654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36D2AD8-1D87-E00A-385A-50D7BAF7A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129000" y="26701750"/>
          <a:ext cx="3130550" cy="1263204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235</xdr:row>
      <xdr:rowOff>1</xdr:rowOff>
    </xdr:from>
    <xdr:to>
      <xdr:col>11</xdr:col>
      <xdr:colOff>520700</xdr:colOff>
      <xdr:row>239</xdr:row>
      <xdr:rowOff>18773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986C91D-5CC1-5582-518E-9C5199374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6129000" y="42722801"/>
          <a:ext cx="2349500" cy="755372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12</xdr:col>
      <xdr:colOff>425450</xdr:colOff>
      <xdr:row>172</xdr:row>
      <xdr:rowOff>159193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646C1C3-A770-5FC3-F278-97627D679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129000" y="30937200"/>
          <a:ext cx="2863850" cy="902143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229</xdr:row>
      <xdr:rowOff>177800</xdr:rowOff>
    </xdr:from>
    <xdr:to>
      <xdr:col>11</xdr:col>
      <xdr:colOff>438150</xdr:colOff>
      <xdr:row>233</xdr:row>
      <xdr:rowOff>160710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FD04889-658F-2CB9-329A-D58FA87BE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6129000" y="41979850"/>
          <a:ext cx="2266950" cy="71951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225</xdr:row>
      <xdr:rowOff>0</xdr:rowOff>
    </xdr:from>
    <xdr:to>
      <xdr:col>12</xdr:col>
      <xdr:colOff>133350</xdr:colOff>
      <xdr:row>229</xdr:row>
      <xdr:rowOff>75829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07819DF-1235-F998-C502-59A9D7792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125825" y="40538400"/>
          <a:ext cx="2571750" cy="7997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0"/>
  <sheetViews>
    <sheetView tabSelected="1" zoomScaleNormal="100" workbookViewId="0">
      <pane xSplit="1" ySplit="1" topLeftCell="B194" activePane="bottomRight" state="frozen"/>
      <selection pane="topRight" activeCell="B1" sqref="B1"/>
      <selection pane="bottomLeft" activeCell="A2" sqref="A2"/>
      <selection pane="bottomRight" activeCell="H207" sqref="H207"/>
    </sheetView>
  </sheetViews>
  <sheetFormatPr defaultRowHeight="14.5" x14ac:dyDescent="0.35"/>
  <cols>
    <col min="1" max="1" width="9.1796875" style="1"/>
    <col min="2" max="2" width="84.81640625" bestFit="1" customWidth="1"/>
    <col min="3" max="3" width="14.26953125" bestFit="1" customWidth="1"/>
    <col min="4" max="4" width="10.1796875" bestFit="1" customWidth="1"/>
    <col min="6" max="6" width="29.453125" bestFit="1" customWidth="1"/>
    <col min="7" max="7" width="34" bestFit="1" customWidth="1"/>
    <col min="8" max="8" width="40.26953125" bestFit="1" customWidth="1"/>
  </cols>
  <sheetData>
    <row r="1" spans="1:8" x14ac:dyDescent="0.35">
      <c r="A1" s="1" t="s">
        <v>126</v>
      </c>
      <c r="B1" s="1" t="s">
        <v>21</v>
      </c>
      <c r="C1" s="1" t="s">
        <v>22</v>
      </c>
      <c r="D1" s="1"/>
      <c r="E1" s="1" t="s">
        <v>32</v>
      </c>
      <c r="F1" s="1" t="s">
        <v>31</v>
      </c>
      <c r="G1" s="1" t="s">
        <v>39</v>
      </c>
      <c r="H1" s="1" t="s">
        <v>154</v>
      </c>
    </row>
    <row r="2" spans="1:8" x14ac:dyDescent="0.35">
      <c r="A2" s="1" t="s">
        <v>124</v>
      </c>
      <c r="B2" t="s">
        <v>0</v>
      </c>
      <c r="C2">
        <v>489596081</v>
      </c>
      <c r="E2" s="4" t="s">
        <v>33</v>
      </c>
      <c r="F2" s="4" t="s">
        <v>34</v>
      </c>
      <c r="H2" s="4" t="s">
        <v>86</v>
      </c>
    </row>
    <row r="3" spans="1:8" x14ac:dyDescent="0.35">
      <c r="H3" s="4" t="s">
        <v>181</v>
      </c>
    </row>
    <row r="12" spans="1:8" x14ac:dyDescent="0.35">
      <c r="A12" s="1" t="s">
        <v>124</v>
      </c>
      <c r="B12" t="s">
        <v>1</v>
      </c>
      <c r="C12">
        <v>20254720</v>
      </c>
      <c r="D12" t="s">
        <v>23</v>
      </c>
    </row>
    <row r="13" spans="1:8" x14ac:dyDescent="0.35">
      <c r="A13" s="1" t="s">
        <v>124</v>
      </c>
      <c r="B13" t="s">
        <v>2</v>
      </c>
      <c r="C13">
        <v>253382656</v>
      </c>
      <c r="D13" t="s">
        <v>23</v>
      </c>
      <c r="G13" t="s">
        <v>51</v>
      </c>
      <c r="H13" t="s">
        <v>51</v>
      </c>
    </row>
    <row r="14" spans="1:8" x14ac:dyDescent="0.35">
      <c r="A14" s="1" t="s">
        <v>124</v>
      </c>
      <c r="B14" t="s">
        <v>24</v>
      </c>
      <c r="E14" s="4" t="s">
        <v>33</v>
      </c>
      <c r="F14" s="4" t="s">
        <v>50</v>
      </c>
    </row>
    <row r="16" spans="1:8" x14ac:dyDescent="0.35">
      <c r="A16" s="1" t="s">
        <v>125</v>
      </c>
      <c r="B16" t="s">
        <v>3</v>
      </c>
      <c r="C16">
        <v>155250688</v>
      </c>
      <c r="D16" t="s">
        <v>23</v>
      </c>
    </row>
    <row r="17" spans="1:8" x14ac:dyDescent="0.35">
      <c r="A17" s="1" t="s">
        <v>125</v>
      </c>
      <c r="B17" t="s">
        <v>4</v>
      </c>
      <c r="C17">
        <v>1066834381</v>
      </c>
      <c r="D17" t="s">
        <v>23</v>
      </c>
      <c r="H17" s="4" t="s">
        <v>87</v>
      </c>
    </row>
    <row r="18" spans="1:8" x14ac:dyDescent="0.35">
      <c r="A18" s="1" t="s">
        <v>125</v>
      </c>
      <c r="B18" t="s">
        <v>25</v>
      </c>
      <c r="E18" s="4" t="s">
        <v>33</v>
      </c>
      <c r="F18" s="4" t="s">
        <v>37</v>
      </c>
      <c r="H18" s="4" t="s">
        <v>184</v>
      </c>
    </row>
    <row r="28" spans="1:8" x14ac:dyDescent="0.35">
      <c r="A28" s="1" t="s">
        <v>125</v>
      </c>
      <c r="B28" t="s">
        <v>5</v>
      </c>
      <c r="C28">
        <v>148226048</v>
      </c>
      <c r="D28" t="s">
        <v>23</v>
      </c>
    </row>
    <row r="29" spans="1:8" x14ac:dyDescent="0.35">
      <c r="A29" s="1" t="s">
        <v>125</v>
      </c>
      <c r="B29" t="s">
        <v>6</v>
      </c>
      <c r="C29">
        <v>1067964164</v>
      </c>
      <c r="D29" t="s">
        <v>23</v>
      </c>
      <c r="G29" t="s">
        <v>53</v>
      </c>
      <c r="H29" t="s">
        <v>53</v>
      </c>
    </row>
    <row r="30" spans="1:8" x14ac:dyDescent="0.35">
      <c r="A30" s="1" t="s">
        <v>125</v>
      </c>
      <c r="B30" t="s">
        <v>26</v>
      </c>
      <c r="E30" s="4" t="s">
        <v>33</v>
      </c>
      <c r="F30" s="4" t="s">
        <v>52</v>
      </c>
    </row>
    <row r="32" spans="1:8" x14ac:dyDescent="0.35">
      <c r="A32" s="1" t="s">
        <v>127</v>
      </c>
      <c r="B32" t="s">
        <v>7</v>
      </c>
      <c r="C32">
        <v>930708098</v>
      </c>
      <c r="E32" s="4" t="s">
        <v>33</v>
      </c>
      <c r="F32" s="4" t="s">
        <v>35</v>
      </c>
      <c r="H32" s="4" t="s">
        <v>88</v>
      </c>
    </row>
    <row r="33" spans="1:8" x14ac:dyDescent="0.35">
      <c r="H33" s="4" t="s">
        <v>182</v>
      </c>
    </row>
    <row r="43" spans="1:8" x14ac:dyDescent="0.35">
      <c r="A43" s="1" t="s">
        <v>127</v>
      </c>
      <c r="B43" t="s">
        <v>8</v>
      </c>
      <c r="C43">
        <v>951554916</v>
      </c>
      <c r="E43" s="4" t="s">
        <v>33</v>
      </c>
      <c r="F43" s="4" t="s">
        <v>45</v>
      </c>
      <c r="H43" s="7"/>
    </row>
    <row r="54" spans="1:8" x14ac:dyDescent="0.35">
      <c r="A54" s="1" t="s">
        <v>128</v>
      </c>
      <c r="B54" t="s">
        <v>9</v>
      </c>
      <c r="C54">
        <v>967571081</v>
      </c>
      <c r="E54" s="4" t="s">
        <v>33</v>
      </c>
      <c r="F54" s="4" t="s">
        <v>36</v>
      </c>
      <c r="H54" s="4" t="s">
        <v>83</v>
      </c>
    </row>
    <row r="55" spans="1:8" x14ac:dyDescent="0.35">
      <c r="H55" s="4" t="s">
        <v>180</v>
      </c>
    </row>
    <row r="65" spans="1:8" x14ac:dyDescent="0.35">
      <c r="A65" s="1" t="s">
        <v>128</v>
      </c>
      <c r="B65" t="s">
        <v>10</v>
      </c>
      <c r="C65">
        <v>918050666</v>
      </c>
      <c r="E65" s="4" t="s">
        <v>33</v>
      </c>
      <c r="F65" s="4" t="s">
        <v>46</v>
      </c>
      <c r="H65" s="7"/>
    </row>
    <row r="77" spans="1:8" x14ac:dyDescent="0.35">
      <c r="A77" s="1" t="s">
        <v>129</v>
      </c>
      <c r="B77" t="s">
        <v>11</v>
      </c>
      <c r="C77">
        <v>1090946850</v>
      </c>
      <c r="E77" s="4" t="s">
        <v>33</v>
      </c>
      <c r="F77" s="4" t="s">
        <v>38</v>
      </c>
      <c r="H77" s="4" t="s">
        <v>84</v>
      </c>
    </row>
    <row r="78" spans="1:8" x14ac:dyDescent="0.35">
      <c r="H78" s="4" t="s">
        <v>183</v>
      </c>
    </row>
    <row r="88" spans="1:8" x14ac:dyDescent="0.35">
      <c r="A88" s="1" t="s">
        <v>129</v>
      </c>
      <c r="B88" t="s">
        <v>12</v>
      </c>
      <c r="C88">
        <v>890042754</v>
      </c>
      <c r="E88" s="4" t="s">
        <v>33</v>
      </c>
      <c r="F88" s="4" t="s">
        <v>58</v>
      </c>
      <c r="H88" s="7"/>
    </row>
    <row r="100" spans="1:8" x14ac:dyDescent="0.35">
      <c r="A100" s="1" t="s">
        <v>130</v>
      </c>
      <c r="B100" t="s">
        <v>13</v>
      </c>
      <c r="C100">
        <v>812073810</v>
      </c>
      <c r="E100" s="4" t="s">
        <v>33</v>
      </c>
      <c r="F100" s="4" t="s">
        <v>40</v>
      </c>
      <c r="H100" s="4" t="s">
        <v>90</v>
      </c>
    </row>
    <row r="101" spans="1:8" x14ac:dyDescent="0.35">
      <c r="H101" s="4" t="s">
        <v>177</v>
      </c>
    </row>
    <row r="112" spans="1:8" x14ac:dyDescent="0.35">
      <c r="A112" s="1" t="s">
        <v>130</v>
      </c>
      <c r="B112" t="s">
        <v>14</v>
      </c>
      <c r="C112">
        <v>818248801</v>
      </c>
      <c r="E112" s="4" t="s">
        <v>33</v>
      </c>
      <c r="F112" s="4" t="s">
        <v>60</v>
      </c>
      <c r="H112" s="7"/>
    </row>
    <row r="123" spans="1:8" x14ac:dyDescent="0.35">
      <c r="A123" s="1" t="s">
        <v>131</v>
      </c>
      <c r="B123" t="s">
        <v>15</v>
      </c>
      <c r="C123">
        <v>1186229843</v>
      </c>
      <c r="E123" s="4" t="s">
        <v>33</v>
      </c>
      <c r="F123" s="4" t="s">
        <v>41</v>
      </c>
      <c r="H123" s="4" t="s">
        <v>89</v>
      </c>
    </row>
    <row r="124" spans="1:8" x14ac:dyDescent="0.35">
      <c r="H124" s="4" t="s">
        <v>179</v>
      </c>
    </row>
    <row r="134" spans="1:8" x14ac:dyDescent="0.35">
      <c r="A134" s="1" t="s">
        <v>131</v>
      </c>
      <c r="B134" t="s">
        <v>16</v>
      </c>
      <c r="C134">
        <v>92467200</v>
      </c>
      <c r="D134" t="s">
        <v>23</v>
      </c>
    </row>
    <row r="135" spans="1:8" x14ac:dyDescent="0.35">
      <c r="A135" s="1" t="s">
        <v>131</v>
      </c>
      <c r="B135" t="s">
        <v>17</v>
      </c>
      <c r="C135">
        <v>955936768</v>
      </c>
      <c r="D135" t="s">
        <v>23</v>
      </c>
      <c r="H135" s="7"/>
    </row>
    <row r="136" spans="1:8" x14ac:dyDescent="0.35">
      <c r="A136" s="1" t="s">
        <v>131</v>
      </c>
      <c r="B136" t="s">
        <v>42</v>
      </c>
      <c r="E136" s="4" t="s">
        <v>33</v>
      </c>
      <c r="F136" s="4" t="s">
        <v>44</v>
      </c>
    </row>
    <row r="146" spans="1:8" x14ac:dyDescent="0.35">
      <c r="A146" s="1" t="s">
        <v>132</v>
      </c>
      <c r="B146" t="s">
        <v>18</v>
      </c>
      <c r="C146">
        <v>1035339072</v>
      </c>
      <c r="E146" s="4" t="s">
        <v>33</v>
      </c>
      <c r="F146" s="4" t="s">
        <v>43</v>
      </c>
      <c r="H146" s="4" t="s">
        <v>78</v>
      </c>
    </row>
    <row r="147" spans="1:8" x14ac:dyDescent="0.35">
      <c r="H147" s="4" t="s">
        <v>178</v>
      </c>
    </row>
    <row r="157" spans="1:8" x14ac:dyDescent="0.35">
      <c r="A157" s="1" t="s">
        <v>132</v>
      </c>
      <c r="B157" t="s">
        <v>19</v>
      </c>
      <c r="C157">
        <v>66502656</v>
      </c>
      <c r="D157" t="s">
        <v>23</v>
      </c>
    </row>
    <row r="158" spans="1:8" x14ac:dyDescent="0.35">
      <c r="A158" s="1" t="s">
        <v>132</v>
      </c>
      <c r="B158" t="s">
        <v>20</v>
      </c>
      <c r="C158">
        <v>968508065</v>
      </c>
      <c r="D158" t="s">
        <v>23</v>
      </c>
      <c r="H158" s="7"/>
    </row>
    <row r="159" spans="1:8" x14ac:dyDescent="0.35">
      <c r="A159" s="1" t="s">
        <v>132</v>
      </c>
      <c r="B159" t="s">
        <v>72</v>
      </c>
      <c r="E159" s="4" t="s">
        <v>33</v>
      </c>
      <c r="F159" s="4" t="s">
        <v>75</v>
      </c>
    </row>
    <row r="168" spans="1:8" x14ac:dyDescent="0.35">
      <c r="A168" s="1" t="s">
        <v>133</v>
      </c>
      <c r="B168" t="s">
        <v>27</v>
      </c>
      <c r="C168">
        <v>84324352</v>
      </c>
      <c r="D168" t="s">
        <v>23</v>
      </c>
    </row>
    <row r="169" spans="1:8" x14ac:dyDescent="0.35">
      <c r="A169" s="1" t="s">
        <v>142</v>
      </c>
      <c r="B169" t="s">
        <v>28</v>
      </c>
      <c r="C169">
        <v>1677573539</v>
      </c>
      <c r="D169" t="s">
        <v>23</v>
      </c>
      <c r="H169" s="4" t="s">
        <v>85</v>
      </c>
    </row>
    <row r="170" spans="1:8" x14ac:dyDescent="0.35">
      <c r="A170" s="1" t="s">
        <v>142</v>
      </c>
      <c r="B170" t="s">
        <v>73</v>
      </c>
      <c r="E170" s="4" t="s">
        <v>33</v>
      </c>
      <c r="F170" s="4" t="s">
        <v>47</v>
      </c>
      <c r="H170" s="4" t="s">
        <v>174</v>
      </c>
    </row>
    <row r="179" spans="1:8" x14ac:dyDescent="0.35">
      <c r="A179" s="1" t="s">
        <v>133</v>
      </c>
      <c r="B179" t="s">
        <v>29</v>
      </c>
      <c r="C179">
        <v>71675904</v>
      </c>
      <c r="D179" t="s">
        <v>23</v>
      </c>
    </row>
    <row r="180" spans="1:8" x14ac:dyDescent="0.35">
      <c r="A180" s="1" t="s">
        <v>142</v>
      </c>
      <c r="B180" t="s">
        <v>30</v>
      </c>
      <c r="C180">
        <v>755201026</v>
      </c>
      <c r="D180" t="s">
        <v>23</v>
      </c>
      <c r="H180" s="7"/>
    </row>
    <row r="181" spans="1:8" x14ac:dyDescent="0.35">
      <c r="A181" s="1" t="s">
        <v>142</v>
      </c>
      <c r="B181" t="s">
        <v>74</v>
      </c>
      <c r="E181" s="4" t="s">
        <v>33</v>
      </c>
      <c r="F181" s="4" t="s">
        <v>71</v>
      </c>
    </row>
    <row r="192" spans="1:8" x14ac:dyDescent="0.35">
      <c r="A192" s="1" t="s">
        <v>141</v>
      </c>
      <c r="B192" t="s">
        <v>103</v>
      </c>
      <c r="E192" s="4" t="s">
        <v>33</v>
      </c>
      <c r="F192" s="4" t="s">
        <v>118</v>
      </c>
      <c r="H192" s="4" t="s">
        <v>106</v>
      </c>
    </row>
    <row r="193" spans="1:8" x14ac:dyDescent="0.35">
      <c r="B193" s="8" t="s">
        <v>119</v>
      </c>
      <c r="H193" s="4" t="s">
        <v>186</v>
      </c>
    </row>
    <row r="202" spans="1:8" x14ac:dyDescent="0.35">
      <c r="A202" s="1" t="s">
        <v>134</v>
      </c>
      <c r="B202" t="s">
        <v>105</v>
      </c>
      <c r="D202" t="s">
        <v>23</v>
      </c>
      <c r="E202" s="4" t="s">
        <v>33</v>
      </c>
      <c r="F202" s="4" t="s">
        <v>121</v>
      </c>
      <c r="H202" s="4" t="s">
        <v>107</v>
      </c>
    </row>
    <row r="203" spans="1:8" x14ac:dyDescent="0.35">
      <c r="A203" s="1" t="s">
        <v>135</v>
      </c>
      <c r="B203" t="s">
        <v>104</v>
      </c>
      <c r="D203" t="s">
        <v>23</v>
      </c>
      <c r="H203" s="7"/>
    </row>
    <row r="206" spans="1:8" x14ac:dyDescent="0.35">
      <c r="A206" s="1" t="s">
        <v>140</v>
      </c>
      <c r="B206" t="s">
        <v>117</v>
      </c>
      <c r="E206" s="4" t="s">
        <v>33</v>
      </c>
      <c r="F206" s="4" t="s">
        <v>102</v>
      </c>
      <c r="H206" s="4" t="s">
        <v>109</v>
      </c>
    </row>
    <row r="207" spans="1:8" x14ac:dyDescent="0.35">
      <c r="H207" s="4" t="s">
        <v>188</v>
      </c>
    </row>
    <row r="210" spans="1:8" x14ac:dyDescent="0.35">
      <c r="A210" s="1" t="s">
        <v>136</v>
      </c>
      <c r="B210" t="s">
        <v>122</v>
      </c>
      <c r="D210" t="s">
        <v>23</v>
      </c>
      <c r="E210" s="4" t="s">
        <v>33</v>
      </c>
      <c r="F210" s="4" t="s">
        <v>120</v>
      </c>
      <c r="H210" s="4" t="s">
        <v>108</v>
      </c>
    </row>
    <row r="211" spans="1:8" x14ac:dyDescent="0.35">
      <c r="A211" s="1" t="s">
        <v>137</v>
      </c>
      <c r="B211" t="s">
        <v>123</v>
      </c>
      <c r="D211" t="s">
        <v>23</v>
      </c>
      <c r="H211" s="4" t="s">
        <v>110</v>
      </c>
    </row>
    <row r="214" spans="1:8" x14ac:dyDescent="0.35">
      <c r="A214" s="1" t="s">
        <v>138</v>
      </c>
      <c r="B214" t="s">
        <v>111</v>
      </c>
      <c r="E214" s="4" t="s">
        <v>33</v>
      </c>
      <c r="F214" s="4" t="s">
        <v>147</v>
      </c>
      <c r="H214" s="4" t="s">
        <v>151</v>
      </c>
    </row>
    <row r="215" spans="1:8" x14ac:dyDescent="0.35">
      <c r="H215" s="4" t="s">
        <v>187</v>
      </c>
    </row>
    <row r="216" spans="1:8" x14ac:dyDescent="0.35">
      <c r="A216" s="1" t="s">
        <v>138</v>
      </c>
      <c r="B216" t="s">
        <v>114</v>
      </c>
      <c r="D216" t="s">
        <v>23</v>
      </c>
    </row>
    <row r="217" spans="1:8" x14ac:dyDescent="0.35">
      <c r="A217" s="1" t="s">
        <v>138</v>
      </c>
      <c r="B217" t="s">
        <v>113</v>
      </c>
      <c r="D217" t="s">
        <v>23</v>
      </c>
    </row>
    <row r="218" spans="1:8" x14ac:dyDescent="0.35">
      <c r="A218" s="1" t="s">
        <v>138</v>
      </c>
      <c r="B218" t="s">
        <v>112</v>
      </c>
      <c r="D218" t="s">
        <v>23</v>
      </c>
      <c r="H218" s="4" t="s">
        <v>152</v>
      </c>
    </row>
    <row r="219" spans="1:8" x14ac:dyDescent="0.35">
      <c r="B219" t="s">
        <v>146</v>
      </c>
      <c r="E219" s="4" t="s">
        <v>33</v>
      </c>
      <c r="F219" s="4" t="s">
        <v>148</v>
      </c>
    </row>
    <row r="221" spans="1:8" x14ac:dyDescent="0.35">
      <c r="A221" s="1" t="s">
        <v>139</v>
      </c>
      <c r="B221" t="s">
        <v>115</v>
      </c>
      <c r="E221" s="4" t="s">
        <v>33</v>
      </c>
      <c r="F221" s="4" t="s">
        <v>149</v>
      </c>
      <c r="H221" s="4" t="s">
        <v>153</v>
      </c>
    </row>
    <row r="222" spans="1:8" x14ac:dyDescent="0.35">
      <c r="E222" s="4"/>
      <c r="F222" s="4"/>
      <c r="H222" s="4" t="s">
        <v>185</v>
      </c>
    </row>
    <row r="224" spans="1:8" x14ac:dyDescent="0.35">
      <c r="B224" t="s">
        <v>116</v>
      </c>
      <c r="E224" s="4" t="s">
        <v>33</v>
      </c>
      <c r="F224" s="4" t="s">
        <v>150</v>
      </c>
      <c r="H224" s="4" t="s">
        <v>155</v>
      </c>
    </row>
    <row r="226" spans="1:8" x14ac:dyDescent="0.35">
      <c r="A226" s="1" t="s">
        <v>143</v>
      </c>
      <c r="B226" t="s">
        <v>144</v>
      </c>
      <c r="E226" s="4" t="s">
        <v>33</v>
      </c>
      <c r="F226" s="4" t="s">
        <v>156</v>
      </c>
      <c r="H226" s="4" t="s">
        <v>160</v>
      </c>
    </row>
    <row r="227" spans="1:8" x14ac:dyDescent="0.35">
      <c r="E227" s="4"/>
      <c r="F227" s="4"/>
      <c r="H227" s="4" t="s">
        <v>173</v>
      </c>
    </row>
    <row r="229" spans="1:8" x14ac:dyDescent="0.35">
      <c r="A229" s="1" t="s">
        <v>143</v>
      </c>
      <c r="B229" t="s">
        <v>145</v>
      </c>
      <c r="E229" s="4" t="s">
        <v>33</v>
      </c>
      <c r="F229" s="4" t="s">
        <v>159</v>
      </c>
      <c r="H229" s="4" t="s">
        <v>161</v>
      </c>
    </row>
    <row r="231" spans="1:8" x14ac:dyDescent="0.35">
      <c r="A231" s="1" t="s">
        <v>157</v>
      </c>
      <c r="E231" s="4" t="s">
        <v>33</v>
      </c>
      <c r="F231" s="4" t="s">
        <v>162</v>
      </c>
      <c r="H231" s="4" t="s">
        <v>163</v>
      </c>
    </row>
    <row r="232" spans="1:8" x14ac:dyDescent="0.35">
      <c r="E232" s="4"/>
      <c r="F232" s="4"/>
      <c r="H232" s="4" t="s">
        <v>175</v>
      </c>
    </row>
    <row r="234" spans="1:8" x14ac:dyDescent="0.35">
      <c r="A234" s="1" t="s">
        <v>157</v>
      </c>
      <c r="E234" s="4" t="s">
        <v>33</v>
      </c>
      <c r="F234" s="4" t="s">
        <v>164</v>
      </c>
      <c r="H234" s="4" t="s">
        <v>169</v>
      </c>
    </row>
    <row r="236" spans="1:8" x14ac:dyDescent="0.35">
      <c r="A236" s="1" t="s">
        <v>158</v>
      </c>
      <c r="E236" s="4" t="s">
        <v>33</v>
      </c>
      <c r="F236" s="4" t="s">
        <v>165</v>
      </c>
      <c r="H236" s="4" t="s">
        <v>166</v>
      </c>
    </row>
    <row r="237" spans="1:8" x14ac:dyDescent="0.35">
      <c r="E237" s="4"/>
      <c r="F237" s="4"/>
      <c r="H237" s="4" t="s">
        <v>176</v>
      </c>
    </row>
    <row r="239" spans="1:8" x14ac:dyDescent="0.35">
      <c r="A239" s="1" t="s">
        <v>158</v>
      </c>
      <c r="E239" s="4" t="s">
        <v>33</v>
      </c>
      <c r="F239" s="4" t="s">
        <v>167</v>
      </c>
      <c r="H239" s="4" t="s">
        <v>169</v>
      </c>
    </row>
    <row r="240" spans="1:8" x14ac:dyDescent="0.35">
      <c r="F240" s="4" t="s">
        <v>168</v>
      </c>
      <c r="H240" s="4" t="s">
        <v>170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82595-6089-4AE9-B618-EDB06834AEE7}">
  <dimension ref="A1:U1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7" sqref="E27"/>
    </sheetView>
  </sheetViews>
  <sheetFormatPr defaultRowHeight="14.5" x14ac:dyDescent="0.35"/>
  <cols>
    <col min="1" max="1" width="22.54296875" bestFit="1" customWidth="1"/>
    <col min="2" max="2" width="13.26953125" bestFit="1" customWidth="1"/>
    <col min="3" max="4" width="12" bestFit="1" customWidth="1"/>
    <col min="6" max="7" width="12.7265625" bestFit="1" customWidth="1"/>
    <col min="8" max="8" width="12" bestFit="1" customWidth="1"/>
    <col min="9" max="9" width="15.453125" bestFit="1" customWidth="1"/>
    <col min="13" max="13" width="15.453125" bestFit="1" customWidth="1"/>
    <col min="17" max="17" width="14.6328125" customWidth="1"/>
  </cols>
  <sheetData>
    <row r="1" spans="1:20" x14ac:dyDescent="0.35">
      <c r="B1" t="s">
        <v>48</v>
      </c>
      <c r="F1" t="s">
        <v>49</v>
      </c>
      <c r="J1" t="s">
        <v>76</v>
      </c>
      <c r="N1" t="s">
        <v>77</v>
      </c>
      <c r="R1" t="s">
        <v>171</v>
      </c>
    </row>
    <row r="2" spans="1:20" x14ac:dyDescent="0.35">
      <c r="A2">
        <v>20231211</v>
      </c>
      <c r="B2" s="4">
        <v>0.63500000000000001</v>
      </c>
      <c r="C2" s="4">
        <v>0.38300000000000001</v>
      </c>
      <c r="D2" s="4">
        <v>3.26</v>
      </c>
      <c r="F2" s="4">
        <v>-0.85799999999999998</v>
      </c>
      <c r="G2" s="4">
        <v>-1.597</v>
      </c>
      <c r="H2" s="4">
        <v>1.8480000000000001</v>
      </c>
      <c r="J2" s="4">
        <v>0.64300000000000002</v>
      </c>
      <c r="K2" s="4">
        <v>0.126</v>
      </c>
      <c r="L2" s="4">
        <v>3.2879999999999998</v>
      </c>
      <c r="R2" s="4">
        <v>0.64200000000000002</v>
      </c>
      <c r="S2" s="4">
        <v>0.122</v>
      </c>
      <c r="T2" s="4">
        <v>3.2879999999999998</v>
      </c>
    </row>
    <row r="3" spans="1:20" x14ac:dyDescent="0.35">
      <c r="A3">
        <v>20231212</v>
      </c>
      <c r="B3" s="4">
        <v>0.63700000000000001</v>
      </c>
      <c r="C3" s="4">
        <v>0.33800000000000002</v>
      </c>
      <c r="D3" s="4">
        <v>3.28</v>
      </c>
      <c r="J3" s="4">
        <v>0.63200000000000001</v>
      </c>
      <c r="K3" s="4">
        <v>0.15</v>
      </c>
      <c r="L3" s="4">
        <v>3.3010000000000002</v>
      </c>
      <c r="R3" s="4">
        <v>0.629</v>
      </c>
      <c r="S3" s="4">
        <v>0.14299999999999999</v>
      </c>
      <c r="T3" s="4">
        <v>3.3</v>
      </c>
    </row>
    <row r="4" spans="1:20" x14ac:dyDescent="0.35">
      <c r="A4">
        <v>20231221</v>
      </c>
      <c r="B4" s="4">
        <v>0.629</v>
      </c>
      <c r="C4" s="4">
        <v>0.221</v>
      </c>
      <c r="D4" s="4">
        <v>3.28</v>
      </c>
      <c r="F4" s="4">
        <v>-0.80900000000000005</v>
      </c>
      <c r="G4" s="4">
        <v>-1.651</v>
      </c>
      <c r="H4" s="4">
        <v>1.8444</v>
      </c>
      <c r="J4" s="4">
        <v>0.63900000000000001</v>
      </c>
      <c r="K4" s="4">
        <v>0.10100000000000001</v>
      </c>
      <c r="L4" s="4">
        <v>3.3050000000000002</v>
      </c>
      <c r="R4" s="4">
        <v>0.628</v>
      </c>
      <c r="S4" s="4">
        <v>0.105</v>
      </c>
      <c r="T4" s="4">
        <v>3.3029999999999999</v>
      </c>
    </row>
    <row r="5" spans="1:20" x14ac:dyDescent="0.35">
      <c r="A5">
        <v>20231224</v>
      </c>
      <c r="B5" s="4">
        <v>0.60699999999999998</v>
      </c>
      <c r="C5" s="4">
        <v>0.32400000000000001</v>
      </c>
      <c r="D5" s="4">
        <v>3.2639999999999998</v>
      </c>
      <c r="F5" s="4">
        <v>-0.876</v>
      </c>
      <c r="G5" s="4">
        <v>-1.254</v>
      </c>
      <c r="H5" s="4">
        <v>1.772</v>
      </c>
      <c r="J5" s="4">
        <v>0.628</v>
      </c>
      <c r="K5" s="4">
        <v>0.11600000000000001</v>
      </c>
      <c r="L5" s="4">
        <v>3.298</v>
      </c>
      <c r="N5" s="4">
        <v>-0.80400000000000005</v>
      </c>
      <c r="O5" s="4">
        <v>-2.1120000000000001</v>
      </c>
      <c r="P5" s="4">
        <v>1.9410000000000001</v>
      </c>
      <c r="R5" s="4">
        <v>0.628</v>
      </c>
      <c r="S5" s="4">
        <v>0.11</v>
      </c>
      <c r="T5" s="4">
        <v>3.2989999999999999</v>
      </c>
    </row>
    <row r="6" spans="1:20" x14ac:dyDescent="0.35">
      <c r="A6">
        <v>20231225</v>
      </c>
      <c r="B6" s="4">
        <v>0.61299999999999999</v>
      </c>
      <c r="C6" s="4">
        <v>0.39700000000000002</v>
      </c>
      <c r="D6" s="4">
        <v>3.2229999999999999</v>
      </c>
      <c r="F6" s="4">
        <v>-0.79200000000000004</v>
      </c>
      <c r="G6" s="4">
        <v>-1.4750000000000001</v>
      </c>
      <c r="H6" s="4">
        <v>1.778</v>
      </c>
      <c r="J6" s="4">
        <v>0.63200000000000001</v>
      </c>
      <c r="K6" s="4">
        <v>0.10299999999999999</v>
      </c>
      <c r="L6" s="4">
        <v>3.294</v>
      </c>
      <c r="N6" s="4">
        <v>-0.79800000000000004</v>
      </c>
      <c r="O6" s="4">
        <v>-2.1179999999999999</v>
      </c>
      <c r="P6" s="4">
        <v>1.9430000000000001</v>
      </c>
      <c r="R6" s="4">
        <v>0.626</v>
      </c>
      <c r="S6" s="4">
        <v>9.4E-2</v>
      </c>
      <c r="T6" s="4">
        <v>3.298</v>
      </c>
    </row>
    <row r="7" spans="1:20" x14ac:dyDescent="0.35">
      <c r="A7">
        <v>20231226</v>
      </c>
      <c r="B7" s="4">
        <v>0.61799999999999999</v>
      </c>
      <c r="C7" s="4">
        <v>0.42699999999999999</v>
      </c>
      <c r="D7" s="4">
        <v>3.2210000000000001</v>
      </c>
      <c r="F7" s="4">
        <v>-0.84799999999999998</v>
      </c>
      <c r="G7" s="4">
        <v>-1.0449999999999999</v>
      </c>
      <c r="H7" s="4">
        <v>1.6950000000000001</v>
      </c>
      <c r="J7" s="4">
        <v>0.63700000000000001</v>
      </c>
      <c r="K7" s="4">
        <v>0.13500000000000001</v>
      </c>
      <c r="L7" s="4">
        <v>3.2789999999999999</v>
      </c>
      <c r="N7" s="4">
        <v>-0.80500000000000005</v>
      </c>
      <c r="O7" s="4">
        <v>-2.1080000000000001</v>
      </c>
      <c r="P7" s="4">
        <v>1.923</v>
      </c>
      <c r="R7" s="4">
        <v>0.64200000000000002</v>
      </c>
      <c r="S7" s="4">
        <v>0.115</v>
      </c>
      <c r="T7" s="4">
        <v>3.2890000000000001</v>
      </c>
    </row>
    <row r="8" spans="1:20" x14ac:dyDescent="0.35">
      <c r="A8">
        <v>20231227</v>
      </c>
      <c r="B8" s="4">
        <v>0.621</v>
      </c>
      <c r="C8" s="4">
        <v>0.28899999999999998</v>
      </c>
      <c r="D8" s="4">
        <v>3.2709999999999999</v>
      </c>
      <c r="F8" s="4">
        <v>-0.85799999999999998</v>
      </c>
      <c r="G8" s="4">
        <v>-1.597</v>
      </c>
      <c r="H8" s="4">
        <v>1.8480000000000001</v>
      </c>
      <c r="J8" s="4">
        <v>0.63</v>
      </c>
      <c r="K8" s="4">
        <v>0.114</v>
      </c>
      <c r="L8" s="4">
        <v>3.3</v>
      </c>
      <c r="N8" s="4">
        <v>-0.79700000000000004</v>
      </c>
      <c r="O8" s="4">
        <v>-2.0950000000000002</v>
      </c>
      <c r="P8" s="4">
        <v>1.931</v>
      </c>
      <c r="R8" s="4">
        <v>0.63300000000000001</v>
      </c>
      <c r="S8" s="4">
        <v>0.109</v>
      </c>
      <c r="T8" s="4">
        <v>3.302</v>
      </c>
    </row>
    <row r="9" spans="1:20" x14ac:dyDescent="0.35">
      <c r="A9">
        <v>20231228</v>
      </c>
      <c r="B9" s="4">
        <v>0.621</v>
      </c>
      <c r="C9" s="4">
        <v>0.19900000000000001</v>
      </c>
      <c r="D9" s="4">
        <v>3.2770000000000001</v>
      </c>
      <c r="F9" s="4">
        <v>-0.83499999999999996</v>
      </c>
      <c r="G9" s="4">
        <v>-1.5269999999999999</v>
      </c>
      <c r="H9" s="4">
        <v>1.794</v>
      </c>
      <c r="J9" s="4">
        <v>0.625</v>
      </c>
      <c r="K9" s="4">
        <v>0.11600000000000001</v>
      </c>
      <c r="L9" s="4">
        <v>3.2909999999999999</v>
      </c>
      <c r="N9" s="4">
        <v>-0.80600000000000005</v>
      </c>
      <c r="O9" s="4">
        <v>-2.0619999999999998</v>
      </c>
      <c r="P9" s="4">
        <v>1.9219999999999999</v>
      </c>
      <c r="R9" s="4">
        <v>0.627</v>
      </c>
      <c r="S9" s="4">
        <v>0.115</v>
      </c>
      <c r="T9" s="4">
        <v>3.2919999999999998</v>
      </c>
    </row>
    <row r="10" spans="1:20" x14ac:dyDescent="0.35">
      <c r="A10">
        <v>20231229</v>
      </c>
      <c r="B10" s="4">
        <v>0.61699999999999999</v>
      </c>
      <c r="C10" s="4">
        <v>0.33500000000000002</v>
      </c>
      <c r="D10" s="4">
        <v>3.242</v>
      </c>
      <c r="F10" s="4">
        <v>-0.83499999999999996</v>
      </c>
      <c r="G10" s="4">
        <v>-1.5269999999999999</v>
      </c>
      <c r="H10" s="4">
        <v>1.794</v>
      </c>
      <c r="J10" s="4">
        <v>0.63600000000000001</v>
      </c>
      <c r="K10" s="4">
        <v>0.11</v>
      </c>
      <c r="L10" s="4">
        <v>3.2930000000000001</v>
      </c>
      <c r="N10" s="4">
        <v>-0.82299999999999995</v>
      </c>
      <c r="O10" s="4">
        <v>-1.9990000000000001</v>
      </c>
      <c r="P10" s="4">
        <v>1.899</v>
      </c>
      <c r="R10" s="4">
        <v>0.64</v>
      </c>
      <c r="S10" s="4">
        <v>0.105</v>
      </c>
      <c r="T10" s="4">
        <v>3.2930000000000001</v>
      </c>
    </row>
    <row r="11" spans="1:20" x14ac:dyDescent="0.35">
      <c r="A11">
        <v>20240104</v>
      </c>
      <c r="B11" s="4"/>
      <c r="C11" s="4"/>
      <c r="D11" s="4"/>
      <c r="F11" s="4"/>
      <c r="G11" s="4"/>
      <c r="H11" s="4"/>
      <c r="J11" s="4"/>
      <c r="K11" s="4"/>
      <c r="L11" s="4"/>
      <c r="N11" s="4"/>
      <c r="O11" s="4"/>
      <c r="P11" s="4"/>
      <c r="R11" s="4">
        <v>0.63900000000000001</v>
      </c>
      <c r="S11" s="4">
        <v>0.123</v>
      </c>
      <c r="T11" s="4">
        <v>3.2949999999999999</v>
      </c>
    </row>
    <row r="12" spans="1:20" x14ac:dyDescent="0.35">
      <c r="A12">
        <v>20240105</v>
      </c>
      <c r="B12" s="4"/>
      <c r="C12" s="4"/>
      <c r="D12" s="4"/>
      <c r="F12" s="4"/>
      <c r="G12" s="4"/>
      <c r="H12" s="4"/>
      <c r="J12" s="4"/>
      <c r="K12" s="4"/>
      <c r="L12" s="4"/>
      <c r="N12" s="4"/>
      <c r="O12" s="4"/>
      <c r="P12" s="4"/>
      <c r="R12" s="4">
        <v>0.627</v>
      </c>
      <c r="S12" s="4">
        <v>0.114</v>
      </c>
      <c r="T12" s="4">
        <v>3.2890000000000001</v>
      </c>
    </row>
    <row r="13" spans="1:20" x14ac:dyDescent="0.35">
      <c r="A13">
        <v>20240107</v>
      </c>
      <c r="B13" s="4"/>
      <c r="C13" s="4"/>
      <c r="D13" s="4"/>
      <c r="F13" s="4"/>
      <c r="G13" s="4"/>
      <c r="H13" s="4"/>
      <c r="J13" s="4"/>
      <c r="K13" s="4"/>
      <c r="L13" s="4"/>
      <c r="N13" s="4"/>
      <c r="O13" s="4"/>
      <c r="P13" s="4"/>
      <c r="R13" s="4">
        <v>0.629</v>
      </c>
      <c r="S13" s="4">
        <v>0.11600000000000001</v>
      </c>
      <c r="T13" s="4">
        <v>3.2909999999999999</v>
      </c>
    </row>
    <row r="14" spans="1:20" x14ac:dyDescent="0.35">
      <c r="A14">
        <v>20240108</v>
      </c>
      <c r="B14" s="4"/>
      <c r="C14" s="4"/>
      <c r="D14" s="4"/>
      <c r="F14" s="4"/>
      <c r="G14" s="4"/>
      <c r="H14" s="4"/>
      <c r="J14" s="4"/>
      <c r="K14" s="4"/>
      <c r="L14" s="4"/>
      <c r="N14" s="4"/>
      <c r="O14" s="4"/>
      <c r="P14" s="4"/>
      <c r="R14" s="4">
        <v>0.64100000000000001</v>
      </c>
      <c r="S14" s="4">
        <v>0.105</v>
      </c>
      <c r="T14" s="4">
        <v>3.3010000000000002</v>
      </c>
    </row>
    <row r="15" spans="1:20" x14ac:dyDescent="0.35">
      <c r="A15">
        <v>20240109</v>
      </c>
      <c r="B15" s="4"/>
      <c r="C15" s="4"/>
      <c r="D15" s="4"/>
      <c r="F15" s="4"/>
      <c r="G15" s="4"/>
      <c r="H15" s="4"/>
      <c r="J15" s="4"/>
      <c r="K15" s="4"/>
      <c r="L15" s="4"/>
      <c r="N15" s="4"/>
      <c r="O15" s="4"/>
      <c r="P15" s="4"/>
      <c r="R15" s="4">
        <v>0.63600000000000001</v>
      </c>
      <c r="S15" s="4">
        <v>0.108</v>
      </c>
      <c r="T15" s="4">
        <v>3.3439999999999999</v>
      </c>
    </row>
    <row r="16" spans="1:20" x14ac:dyDescent="0.35">
      <c r="A16">
        <v>20240111</v>
      </c>
      <c r="B16" s="4"/>
      <c r="C16" s="4"/>
      <c r="D16" s="4"/>
      <c r="F16" s="4"/>
      <c r="G16" s="4"/>
      <c r="H16" s="4"/>
      <c r="J16" s="4"/>
      <c r="K16" s="4"/>
      <c r="L16" s="4"/>
      <c r="N16" s="4"/>
      <c r="O16" s="4"/>
      <c r="P16" s="4"/>
      <c r="R16" s="4">
        <v>0.63800000000000001</v>
      </c>
      <c r="S16" s="4">
        <v>0.109</v>
      </c>
      <c r="T16" s="4">
        <v>3.2989999999999999</v>
      </c>
    </row>
    <row r="17" spans="1:21" x14ac:dyDescent="0.35">
      <c r="A17">
        <v>20240112</v>
      </c>
      <c r="B17" s="4"/>
      <c r="C17" s="4"/>
      <c r="D17" s="4"/>
      <c r="F17" s="4"/>
      <c r="G17" s="4"/>
      <c r="H17" s="4"/>
      <c r="J17" s="4"/>
      <c r="K17" s="4"/>
      <c r="L17" s="4"/>
      <c r="N17" s="4"/>
      <c r="O17" s="4"/>
      <c r="P17" s="4"/>
      <c r="R17" s="4">
        <v>0.64300000000000002</v>
      </c>
      <c r="S17" s="4">
        <v>9.5000000000000001E-2</v>
      </c>
      <c r="T17" s="4">
        <v>3.3090000000000002</v>
      </c>
    </row>
    <row r="23" spans="1:21" x14ac:dyDescent="0.35">
      <c r="A23" t="s">
        <v>57</v>
      </c>
      <c r="B23" t="s">
        <v>79</v>
      </c>
      <c r="C23" t="s">
        <v>66</v>
      </c>
      <c r="D23" t="s">
        <v>67</v>
      </c>
      <c r="F23" t="s">
        <v>65</v>
      </c>
      <c r="G23" t="s">
        <v>66</v>
      </c>
      <c r="H23" t="s">
        <v>67</v>
      </c>
      <c r="J23" t="s">
        <v>65</v>
      </c>
      <c r="K23" t="s">
        <v>66</v>
      </c>
      <c r="L23" t="s">
        <v>67</v>
      </c>
      <c r="N23" t="s">
        <v>79</v>
      </c>
      <c r="O23" t="s">
        <v>66</v>
      </c>
      <c r="P23" t="s">
        <v>67</v>
      </c>
    </row>
    <row r="24" spans="1:21" x14ac:dyDescent="0.35">
      <c r="A24" t="s">
        <v>54</v>
      </c>
      <c r="B24" s="4">
        <f>AVERAGE(B2:B23)</f>
        <v>0.622</v>
      </c>
      <c r="C24" s="4">
        <f>AVERAGE(C2:C23)</f>
        <v>0.32366666666666666</v>
      </c>
      <c r="D24" s="4">
        <f>AVERAGE(D2:D23)</f>
        <v>3.2575555555555558</v>
      </c>
      <c r="F24" s="4">
        <f>AVERAGE(F2:F23)</f>
        <v>-0.83887499999999993</v>
      </c>
      <c r="G24" s="4">
        <f>AVERAGE(G2:G23)</f>
        <v>-1.4591249999999998</v>
      </c>
      <c r="H24" s="4">
        <f>AVERAGE(H2:H23)</f>
        <v>1.7966750000000002</v>
      </c>
      <c r="J24" s="4">
        <f>AVERAGE(J2:J23)</f>
        <v>0.63355555555555554</v>
      </c>
      <c r="K24" s="4">
        <f>AVERAGE(K2:K23)</f>
        <v>0.11899999999999999</v>
      </c>
      <c r="L24" s="4">
        <f>AVERAGE(L2:L23)</f>
        <v>3.2943333333333333</v>
      </c>
      <c r="N24" s="5">
        <f>AVERAGE(N2:N23)</f>
        <v>-0.80549999999999999</v>
      </c>
      <c r="O24" s="5">
        <f>AVERAGE(O2:O23)</f>
        <v>-2.0823333333333336</v>
      </c>
      <c r="P24" s="5">
        <f>AVERAGE(P2:P23)</f>
        <v>1.9265000000000001</v>
      </c>
      <c r="Q24" t="s">
        <v>70</v>
      </c>
      <c r="R24" s="4">
        <f>AVERAGE(R2:R23)</f>
        <v>0.63424999999999998</v>
      </c>
      <c r="S24" s="4">
        <f>AVERAGE(S2:S23)</f>
        <v>0.11175000000000002</v>
      </c>
      <c r="T24" s="4">
        <f>AVERAGE(T2:T23)</f>
        <v>3.2995000000000001</v>
      </c>
    </row>
    <row r="25" spans="1:21" x14ac:dyDescent="0.35">
      <c r="J25">
        <v>0.63355555555555554</v>
      </c>
      <c r="K25">
        <v>0.11899999999999999</v>
      </c>
      <c r="L25">
        <v>3.2943333333333333</v>
      </c>
      <c r="N25">
        <v>-0.80549999999999999</v>
      </c>
      <c r="O25">
        <v>-2.0823333333333336</v>
      </c>
      <c r="P25">
        <v>1.9265000000000001</v>
      </c>
      <c r="R25">
        <v>0.63424999999999998</v>
      </c>
      <c r="S25">
        <v>0.11175000000000002</v>
      </c>
      <c r="T25">
        <v>3.2995000000000001</v>
      </c>
      <c r="U25" t="s">
        <v>70</v>
      </c>
    </row>
    <row r="26" spans="1:21" x14ac:dyDescent="0.35">
      <c r="A26" t="s">
        <v>55</v>
      </c>
      <c r="B26" s="5">
        <v>0.56879999999999997</v>
      </c>
      <c r="C26" s="5">
        <v>-0.55249999999999999</v>
      </c>
      <c r="D26" s="5">
        <v>3.2612999999999999</v>
      </c>
      <c r="E26" t="s">
        <v>92</v>
      </c>
    </row>
    <row r="27" spans="1:21" x14ac:dyDescent="0.35">
      <c r="A27" t="s">
        <v>81</v>
      </c>
      <c r="B27" s="5">
        <v>0.61809999999999998</v>
      </c>
      <c r="C27" s="5">
        <v>0.11990000000000001</v>
      </c>
      <c r="D27" s="5">
        <v>3.302</v>
      </c>
      <c r="E27" t="s">
        <v>172</v>
      </c>
    </row>
    <row r="29" spans="1:21" x14ac:dyDescent="0.35">
      <c r="B29" s="5">
        <v>0.58819999999999995</v>
      </c>
      <c r="C29" s="5">
        <v>-11.506399999999999</v>
      </c>
      <c r="D29" s="5">
        <v>5.8358999999999996</v>
      </c>
      <c r="E29" t="s">
        <v>82</v>
      </c>
      <c r="N29" s="5">
        <f>N24</f>
        <v>-0.80549999999999999</v>
      </c>
      <c r="O29" s="5">
        <f>O24+C29-C27</f>
        <v>-13.708633333333333</v>
      </c>
      <c r="P29" s="5">
        <f>P24+D29-D27</f>
        <v>4.4603999999999999</v>
      </c>
      <c r="Q29" t="s">
        <v>82</v>
      </c>
    </row>
    <row r="30" spans="1:21" x14ac:dyDescent="0.35">
      <c r="N30">
        <v>-0.80549999999999999</v>
      </c>
      <c r="O30">
        <v>-13.707133333333333</v>
      </c>
      <c r="P30">
        <v>4.4714999999999998</v>
      </c>
    </row>
    <row r="31" spans="1:21" x14ac:dyDescent="0.35">
      <c r="A31" s="3" t="s">
        <v>56</v>
      </c>
      <c r="B31" s="3">
        <v>0.59399999999999997</v>
      </c>
      <c r="C31" s="3">
        <v>1.0409999999999999</v>
      </c>
      <c r="D31" s="3">
        <v>3.3929999999999998</v>
      </c>
      <c r="E31" s="3"/>
      <c r="F31" s="3">
        <v>-0.81299999999999994</v>
      </c>
      <c r="G31" s="3">
        <v>2.1589999999999998</v>
      </c>
      <c r="H31" s="3">
        <v>1.8420000000000001</v>
      </c>
    </row>
    <row r="33" spans="1:8" x14ac:dyDescent="0.35">
      <c r="A33" t="s">
        <v>59</v>
      </c>
    </row>
    <row r="34" spans="1:8" x14ac:dyDescent="0.35">
      <c r="B34">
        <v>0</v>
      </c>
      <c r="C34" s="6">
        <v>94.9</v>
      </c>
      <c r="D34">
        <v>-90</v>
      </c>
      <c r="F34">
        <v>0</v>
      </c>
      <c r="G34">
        <v>90</v>
      </c>
      <c r="H34">
        <v>180</v>
      </c>
    </row>
    <row r="35" spans="1:8" x14ac:dyDescent="0.35">
      <c r="B35" t="s">
        <v>68</v>
      </c>
      <c r="F35" t="s">
        <v>69</v>
      </c>
    </row>
    <row r="36" spans="1:8" x14ac:dyDescent="0.35">
      <c r="B36" s="6" t="s">
        <v>91</v>
      </c>
    </row>
    <row r="37" spans="1:8" x14ac:dyDescent="0.35">
      <c r="B37" t="s">
        <v>93</v>
      </c>
    </row>
    <row r="39" spans="1:8" x14ac:dyDescent="0.35">
      <c r="A39" t="s">
        <v>61</v>
      </c>
    </row>
    <row r="40" spans="1:8" x14ac:dyDescent="0.35">
      <c r="A40" t="s">
        <v>62</v>
      </c>
      <c r="E40" s="1" t="s">
        <v>80</v>
      </c>
    </row>
    <row r="41" spans="1:8" x14ac:dyDescent="0.35">
      <c r="A41" t="s">
        <v>63</v>
      </c>
      <c r="E41">
        <f>SQRT(C26^2+D26^2)</f>
        <v>3.3077687252889971</v>
      </c>
      <c r="F41">
        <f>ATAN2(D26,C26)*180/PI()</f>
        <v>-9.6152412029855903</v>
      </c>
      <c r="G41" t="s">
        <v>94</v>
      </c>
    </row>
    <row r="42" spans="1:8" x14ac:dyDescent="0.35">
      <c r="A42" t="s">
        <v>64</v>
      </c>
      <c r="E42">
        <f>SQRT(K24^2+L24^2)</f>
        <v>3.2964819294379746</v>
      </c>
      <c r="F42">
        <f>ATAN2(L24,K24)*180/PI()</f>
        <v>2.068775023315923</v>
      </c>
      <c r="G42" t="s">
        <v>95</v>
      </c>
    </row>
    <row r="43" spans="1:8" x14ac:dyDescent="0.35">
      <c r="F43" s="1">
        <f>F41-F42</f>
        <v>-11.684016226301512</v>
      </c>
      <c r="G43" t="s">
        <v>96</v>
      </c>
    </row>
    <row r="46" spans="1:8" x14ac:dyDescent="0.35">
      <c r="B46" s="1" t="s">
        <v>97</v>
      </c>
    </row>
    <row r="47" spans="1:8" x14ac:dyDescent="0.35">
      <c r="B47" t="s">
        <v>98</v>
      </c>
    </row>
    <row r="48" spans="1:8" x14ac:dyDescent="0.35">
      <c r="B48" t="s">
        <v>99</v>
      </c>
    </row>
    <row r="49" spans="2:2" x14ac:dyDescent="0.35">
      <c r="B49" t="s">
        <v>100</v>
      </c>
    </row>
    <row r="50" spans="2:2" x14ac:dyDescent="0.35">
      <c r="B50" t="s">
        <v>101</v>
      </c>
    </row>
    <row r="135" spans="2:4" x14ac:dyDescent="0.35">
      <c r="B135" s="2"/>
      <c r="C135" s="2"/>
      <c r="D135" s="2"/>
    </row>
    <row r="136" spans="2:4" x14ac:dyDescent="0.35">
      <c r="B136" s="2"/>
      <c r="C136" s="2"/>
      <c r="D136" s="2"/>
    </row>
    <row r="137" spans="2:4" x14ac:dyDescent="0.35">
      <c r="B137" s="2"/>
      <c r="C137" s="2"/>
      <c r="D137" s="2"/>
    </row>
    <row r="138" spans="2:4" x14ac:dyDescent="0.35">
      <c r="B138" s="2"/>
      <c r="C138" s="2"/>
      <c r="D138" s="2"/>
    </row>
    <row r="139" spans="2:4" x14ac:dyDescent="0.35">
      <c r="B139" s="2"/>
      <c r="C139" s="2"/>
      <c r="D139" s="2"/>
    </row>
    <row r="140" spans="2:4" x14ac:dyDescent="0.35">
      <c r="B140" s="2"/>
      <c r="C140" s="2"/>
      <c r="D140" s="2"/>
    </row>
    <row r="141" spans="2:4" x14ac:dyDescent="0.35">
      <c r="B141" s="2"/>
      <c r="C141" s="2"/>
      <c r="D141" s="2"/>
    </row>
    <row r="142" spans="2:4" x14ac:dyDescent="0.35">
      <c r="B142" s="2"/>
      <c r="C142" s="2"/>
      <c r="D142" s="2"/>
    </row>
    <row r="143" spans="2:4" x14ac:dyDescent="0.35">
      <c r="B143" s="2"/>
      <c r="C143" s="2"/>
      <c r="D143" s="2"/>
    </row>
    <row r="144" spans="2:4" x14ac:dyDescent="0.35">
      <c r="B144" s="2"/>
      <c r="C144" s="2"/>
      <c r="D144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raw_file_status</vt:lpstr>
      <vt:lpstr>lever_arms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Paden, John D.</dc:creator>
  <cp:lastModifiedBy>Paden, John D.</cp:lastModifiedBy>
  <dcterms:created xsi:type="dcterms:W3CDTF">2015-06-05T18:17:20Z</dcterms:created>
  <dcterms:modified xsi:type="dcterms:W3CDTF">2024-01-31T13:40:55Z</dcterms:modified>
</cp:coreProperties>
</file>